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655" yWindow="150" windowWidth="24240" windowHeight="13680" tabRatio="845"/>
  </bookViews>
  <sheets>
    <sheet name="2020 год" sheetId="27" r:id="rId1"/>
  </sheets>
  <calcPr calcId="145621"/>
</workbook>
</file>

<file path=xl/calcChain.xml><?xml version="1.0" encoding="utf-8"?>
<calcChain xmlns="http://schemas.openxmlformats.org/spreadsheetml/2006/main">
  <c r="P7" i="27" l="1"/>
  <c r="P8" i="27"/>
  <c r="P9" i="27"/>
  <c r="P10" i="27"/>
  <c r="P11" i="27"/>
  <c r="P12" i="27"/>
  <c r="P13" i="27"/>
  <c r="P14" i="27"/>
  <c r="P15" i="27"/>
  <c r="P16" i="27"/>
  <c r="P17" i="27"/>
  <c r="P18" i="27"/>
  <c r="P19" i="27"/>
  <c r="P20" i="27"/>
  <c r="P21" i="27"/>
  <c r="P22" i="27"/>
  <c r="P23" i="27"/>
  <c r="P24" i="27"/>
  <c r="P25" i="27"/>
  <c r="P26" i="27"/>
  <c r="P27" i="27"/>
  <c r="P6" i="27"/>
  <c r="M7" i="27"/>
  <c r="M8" i="27"/>
  <c r="M9" i="27"/>
  <c r="M10" i="27"/>
  <c r="M11" i="27"/>
  <c r="M12" i="27"/>
  <c r="M13" i="27"/>
  <c r="M14" i="27"/>
  <c r="M15" i="27"/>
  <c r="M16" i="27"/>
  <c r="M17" i="27"/>
  <c r="M18" i="27"/>
  <c r="M19" i="27"/>
  <c r="M20" i="27"/>
  <c r="M21" i="27"/>
  <c r="M22" i="27"/>
  <c r="M23" i="27"/>
  <c r="M24" i="27"/>
  <c r="M25" i="27"/>
  <c r="M26" i="27"/>
  <c r="M27" i="27"/>
  <c r="M6" i="27"/>
  <c r="I7" i="27"/>
  <c r="I8" i="27"/>
  <c r="I9" i="27"/>
  <c r="I10" i="27"/>
  <c r="I11" i="27"/>
  <c r="I12" i="27"/>
  <c r="I13" i="27"/>
  <c r="I14" i="27"/>
  <c r="I15" i="27"/>
  <c r="I16" i="27"/>
  <c r="I17" i="27"/>
  <c r="I18" i="27"/>
  <c r="I19" i="27"/>
  <c r="I20" i="27"/>
  <c r="I21" i="27"/>
  <c r="I22" i="27"/>
  <c r="I23" i="27"/>
  <c r="I24" i="27"/>
  <c r="I25" i="27"/>
  <c r="I26" i="27"/>
  <c r="I27" i="27"/>
  <c r="I6" i="27"/>
  <c r="G28" i="27"/>
  <c r="D28" i="27"/>
  <c r="F7" i="27"/>
  <c r="F8" i="27"/>
  <c r="F9" i="27"/>
  <c r="F10" i="27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6" i="27"/>
  <c r="C21" i="27" l="1"/>
  <c r="C10" i="27"/>
  <c r="C27" i="27"/>
  <c r="C7" i="27"/>
  <c r="F28" i="27"/>
  <c r="I28" i="27"/>
  <c r="P28" i="27"/>
  <c r="M28" i="27"/>
  <c r="C22" i="27" l="1"/>
  <c r="C11" i="27"/>
  <c r="C17" i="27"/>
  <c r="C18" i="27"/>
  <c r="C13" i="27"/>
  <c r="C26" i="27"/>
  <c r="C16" i="27"/>
  <c r="C14" i="27"/>
  <c r="C19" i="27"/>
  <c r="C15" i="27"/>
  <c r="C25" i="27"/>
  <c r="C6" i="27"/>
  <c r="C23" i="27"/>
  <c r="C9" i="27"/>
  <c r="C24" i="27"/>
  <c r="C20" i="27"/>
  <c r="C8" i="27"/>
  <c r="C12" i="27"/>
  <c r="J28" i="27"/>
  <c r="Q28" i="27"/>
  <c r="C28" i="27" l="1"/>
  <c r="O30" i="27" l="1"/>
  <c r="N28" i="27"/>
  <c r="N30" i="27" s="1"/>
  <c r="K28" i="27"/>
  <c r="K30" i="27" s="1"/>
  <c r="G30" i="27"/>
  <c r="D30" i="27"/>
  <c r="A7" i="27"/>
  <c r="A8" i="27" s="1"/>
  <c r="A9" i="27" s="1"/>
  <c r="A10" i="27" s="1"/>
  <c r="A11" i="27" s="1"/>
  <c r="A12" i="27" s="1"/>
  <c r="A13" i="27" s="1"/>
  <c r="A14" i="27" s="1"/>
  <c r="A15" i="27" s="1"/>
  <c r="A16" i="27" s="1"/>
  <c r="A17" i="27" s="1"/>
  <c r="A18" i="27" s="1"/>
  <c r="A19" i="27" s="1"/>
  <c r="A20" i="27" s="1"/>
  <c r="A21" i="27" s="1"/>
  <c r="A22" i="27" s="1"/>
  <c r="A23" i="27" s="1"/>
  <c r="A24" i="27" s="1"/>
  <c r="A25" i="27" s="1"/>
  <c r="A26" i="27" s="1"/>
  <c r="A27" i="27" s="1"/>
</calcChain>
</file>

<file path=xl/sharedStrings.xml><?xml version="1.0" encoding="utf-8"?>
<sst xmlns="http://schemas.openxmlformats.org/spreadsheetml/2006/main" count="57" uniqueCount="51">
  <si>
    <t>х</t>
  </si>
  <si>
    <t>Наименование МО</t>
  </si>
  <si>
    <t>отклонение (+,-)</t>
  </si>
  <si>
    <t xml:space="preserve">Работники муниципальных  образовательных организаций дополнительного образования детей (всех ведомств) </t>
  </si>
  <si>
    <t>Работники муниципальных  учреждений культуры</t>
  </si>
  <si>
    <t>г. Нефтеюганск</t>
  </si>
  <si>
    <t>г. Сургут</t>
  </si>
  <si>
    <t>г. Ханты-Мансийск</t>
  </si>
  <si>
    <t>г. Нижневартовск</t>
  </si>
  <si>
    <t>г. Мегион</t>
  </si>
  <si>
    <t>г. Урай</t>
  </si>
  <si>
    <t>г. Когалым</t>
  </si>
  <si>
    <t>г. Радужный</t>
  </si>
  <si>
    <t>г. Лангепас</t>
  </si>
  <si>
    <t>г. Нягань</t>
  </si>
  <si>
    <t>г. Пыть-Ях</t>
  </si>
  <si>
    <t>г. Покачи</t>
  </si>
  <si>
    <t>г. Югорск</t>
  </si>
  <si>
    <t>Белоярский район</t>
  </si>
  <si>
    <t>Березовский район</t>
  </si>
  <si>
    <t>Кондинский район</t>
  </si>
  <si>
    <t>Октябрьский район</t>
  </si>
  <si>
    <t>Сургутский район</t>
  </si>
  <si>
    <t>Советский район</t>
  </si>
  <si>
    <t>Ханты-Мансийский район</t>
  </si>
  <si>
    <t>Нижневартовский район</t>
  </si>
  <si>
    <t>Нефтеюганский район</t>
  </si>
  <si>
    <t>по информации в МИНтруд</t>
  </si>
  <si>
    <t>6=4*5*12мес* 1,302/1000</t>
  </si>
  <si>
    <t>3=1*2*12 мес* 1,302/1000</t>
  </si>
  <si>
    <t>7=6-3</t>
  </si>
  <si>
    <t>10=8*9*12мес* 1,302/1000</t>
  </si>
  <si>
    <t>13=11*12*12мес* 1,302/1000</t>
  </si>
  <si>
    <t>14=13-10</t>
  </si>
  <si>
    <t>Расчётный Фот на 2019 год (начисление 30,2%), тыс.рублей</t>
  </si>
  <si>
    <t>Расчётный Фот на 2018 год (начисление 30,2%), тыс.рублей</t>
  </si>
  <si>
    <t>Расчётный Фот на 2020 год (начисление 30,2%), тыс.рублей</t>
  </si>
  <si>
    <t>по плану на 2020 год (по прил.8.2 (средняя з/п) , данные Депобразования Югры)</t>
  </si>
  <si>
    <t>Расчет первой частьи дотации (Дi1) бюджету i-го муниципального образования автономного округа  для частичного обеспечения расходов, связанных с повышением оплаты труда работников муниципальных учреждений культуры и дополнительного образования детей в целях недопущения снижения по автономному округу достигнутых соотношений в соответствии с Указами Президента Российской Федерации от 7 мая 2012 года N 597 "О мероприятиях по реализации государственной социальной политики", от 1 июня 2012 года N 761 "О Национальной стратегии действий в интересах детей на 2012 - 2017 годы" на 2020 год</t>
  </si>
  <si>
    <t>Общий прирост фонда оплаты труда на 2020 год, тыс. рублей</t>
  </si>
  <si>
    <t>Прирост фонда оплаты труда на 2020 год, тыс.рублей</t>
  </si>
  <si>
    <t>1а</t>
  </si>
  <si>
    <t>среднемесячная заработная плата, рублей</t>
  </si>
  <si>
    <t>Итого по МО:</t>
  </si>
  <si>
    <t>среднесписоч-ная численность работников муниципальных учреждений культуры по Соглашениям на 2019 год, ед</t>
  </si>
  <si>
    <t>среднесписоч-ная численность педагогических работников по Соглашениям на 2019 год, ед</t>
  </si>
  <si>
    <t>Целевые показатели в соответствии с заключёнными Соглашениями между муниципальными образованиями и Депкультуры Югры ЦП на 2019 год (по состоянию на 31.08.2019)</t>
  </si>
  <si>
    <t>по плану на 2020 год (по прил.8.2. (средняя з/п),данные Депкультуры Югры)</t>
  </si>
  <si>
    <t>Целевые показатели в соответствии с заключёнными Соглашениями между муниципальными образованиями и Депобразования и молодежи Югры ЦП на 2019 год (по состоянию на 31.08.2019)</t>
  </si>
  <si>
    <t xml:space="preserve">среднесписочная численность педагогических работников, ед </t>
  </si>
  <si>
    <t xml:space="preserve">среднесписоч-ная численность работников муниципальных учреждений культуры, ед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</si>
</sst>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0.0"/>
    <numFmt numFmtId="167" formatCode="_-* #,##0.0\ _₽_-;\-* #,##0.0\ _₽_-;_-* &quot;-&quot;??\ _₽_-;_-@_-"/>
    <numFmt numFmtId="168" formatCode="_-* #,##0.0\ _₽_-;\-* #,##0.0\ _₽_-;_-* &quot;-&quot;?\ _₽_-;_-@_-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.5"/>
      <name val="Times New Roman"/>
      <family val="1"/>
      <charset val="204"/>
    </font>
    <font>
      <sz val="10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3" fillId="0" borderId="0" applyFont="0" applyFill="0" applyBorder="0" applyAlignment="0" applyProtection="0"/>
    <xf numFmtId="0" fontId="7" fillId="0" borderId="0"/>
    <xf numFmtId="0" fontId="6" fillId="0" borderId="0"/>
    <xf numFmtId="0" fontId="10" fillId="0" borderId="0"/>
    <xf numFmtId="0" fontId="9" fillId="0" borderId="0"/>
    <xf numFmtId="0" fontId="7" fillId="0" borderId="0"/>
    <xf numFmtId="0" fontId="9" fillId="0" borderId="0"/>
  </cellStyleXfs>
  <cellXfs count="38">
    <xf numFmtId="0" fontId="0" fillId="0" borderId="0" xfId="0"/>
    <xf numFmtId="0" fontId="0" fillId="0" borderId="0" xfId="0"/>
    <xf numFmtId="14" fontId="11" fillId="0" borderId="4" xfId="0" applyNumberFormat="1" applyFont="1" applyBorder="1" applyAlignment="1">
      <alignment horizontal="left"/>
    </xf>
    <xf numFmtId="167" fontId="2" fillId="0" borderId="5" xfId="1" applyNumberFormat="1" applyFont="1" applyFill="1" applyBorder="1" applyAlignment="1">
      <alignment horizontal="center" vertical="center" wrapText="1"/>
    </xf>
    <xf numFmtId="166" fontId="2" fillId="0" borderId="5" xfId="0" applyNumberFormat="1" applyFont="1" applyFill="1" applyBorder="1" applyAlignment="1">
      <alignment horizontal="center" vertical="center" wrapText="1"/>
    </xf>
    <xf numFmtId="168" fontId="0" fillId="0" borderId="0" xfId="0" applyNumberFormat="1"/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3" xfId="0" applyFont="1" applyBorder="1"/>
    <xf numFmtId="167" fontId="2" fillId="0" borderId="2" xfId="1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8" fillId="0" borderId="1" xfId="6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right"/>
    </xf>
    <xf numFmtId="167" fontId="13" fillId="0" borderId="1" xfId="1" applyNumberFormat="1" applyFont="1" applyFill="1" applyBorder="1" applyAlignment="1">
      <alignment horizontal="right" vertical="distributed"/>
    </xf>
    <xf numFmtId="166" fontId="13" fillId="0" borderId="1" xfId="1" applyNumberFormat="1" applyFont="1" applyFill="1" applyBorder="1" applyAlignment="1">
      <alignment horizontal="right" vertical="distributed"/>
    </xf>
    <xf numFmtId="0" fontId="8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wrapText="1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168" fontId="0" fillId="0" borderId="0" xfId="0" applyNumberFormat="1" applyBorder="1"/>
    <xf numFmtId="0" fontId="0" fillId="0" borderId="0" xfId="0" applyBorder="1"/>
    <xf numFmtId="0" fontId="0" fillId="0" borderId="0" xfId="0" applyFill="1" applyBorder="1"/>
    <xf numFmtId="166" fontId="1" fillId="0" borderId="1" xfId="0" applyNumberFormat="1" applyFont="1" applyFill="1" applyBorder="1" applyAlignment="1">
      <alignment horizontal="right" vertical="center" wrapText="1"/>
    </xf>
    <xf numFmtId="167" fontId="1" fillId="0" borderId="1" xfId="1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/>
    <xf numFmtId="0" fontId="4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4"/>
    <cellStyle name="Обычный 2 3" xfId="5"/>
    <cellStyle name="Обычный 4" xfId="3"/>
    <cellStyle name="Обычный 6" xfId="7"/>
    <cellStyle name="Обычный_расчет по кл.рук" xfId="6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topLeftCell="A10" zoomScaleNormal="100" workbookViewId="0">
      <selection activeCell="C28" sqref="C28"/>
    </sheetView>
  </sheetViews>
  <sheetFormatPr defaultRowHeight="15" x14ac:dyDescent="0.25"/>
  <cols>
    <col min="1" max="1" width="3.7109375" style="1" customWidth="1"/>
    <col min="2" max="2" width="30" style="1" customWidth="1"/>
    <col min="3" max="3" width="15.42578125" style="1" customWidth="1"/>
    <col min="4" max="4" width="14" style="1" customWidth="1"/>
    <col min="5" max="5" width="14.7109375" style="1" customWidth="1"/>
    <col min="6" max="6" width="17.85546875" style="1" customWidth="1"/>
    <col min="7" max="7" width="14.28515625" style="1" customWidth="1"/>
    <col min="8" max="8" width="15.28515625" style="1" customWidth="1"/>
    <col min="9" max="9" width="18.7109375" style="1" customWidth="1"/>
    <col min="10" max="10" width="16.7109375" style="1" customWidth="1"/>
    <col min="11" max="11" width="12.85546875" style="1" customWidth="1"/>
    <col min="12" max="12" width="14.28515625" style="1" customWidth="1"/>
    <col min="13" max="13" width="18" style="1" customWidth="1"/>
    <col min="14" max="14" width="15.7109375" style="1" customWidth="1"/>
    <col min="15" max="15" width="14.7109375" style="1" customWidth="1"/>
    <col min="16" max="16" width="18.5703125" style="1" customWidth="1"/>
    <col min="17" max="17" width="15.5703125" style="1" customWidth="1"/>
    <col min="18" max="18" width="15" style="1" customWidth="1"/>
    <col min="19" max="16384" width="9.140625" style="1"/>
  </cols>
  <sheetData>
    <row r="1" spans="1:18" ht="59.25" customHeight="1" x14ac:dyDescent="0.25">
      <c r="B1" s="6" t="s">
        <v>38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8" ht="38.25" customHeight="1" x14ac:dyDescent="0.25">
      <c r="A2" s="33"/>
      <c r="B2" s="16" t="s">
        <v>1</v>
      </c>
      <c r="C2" s="17" t="s">
        <v>39</v>
      </c>
      <c r="D2" s="20" t="s">
        <v>3</v>
      </c>
      <c r="E2" s="21"/>
      <c r="F2" s="21"/>
      <c r="G2" s="21"/>
      <c r="H2" s="21"/>
      <c r="I2" s="23"/>
      <c r="J2" s="23"/>
      <c r="K2" s="20" t="s">
        <v>4</v>
      </c>
      <c r="L2" s="21"/>
      <c r="M2" s="21"/>
      <c r="N2" s="21"/>
      <c r="O2" s="21"/>
      <c r="P2" s="22"/>
      <c r="Q2" s="22"/>
    </row>
    <row r="3" spans="1:18" ht="135" customHeight="1" x14ac:dyDescent="0.25">
      <c r="A3" s="33"/>
      <c r="B3" s="16"/>
      <c r="C3" s="19"/>
      <c r="D3" s="35" t="s">
        <v>48</v>
      </c>
      <c r="E3" s="36"/>
      <c r="F3" s="36" t="s">
        <v>34</v>
      </c>
      <c r="G3" s="35" t="s">
        <v>37</v>
      </c>
      <c r="H3" s="36"/>
      <c r="I3" s="36" t="s">
        <v>36</v>
      </c>
      <c r="J3" s="36" t="s">
        <v>40</v>
      </c>
      <c r="K3" s="35" t="s">
        <v>46</v>
      </c>
      <c r="L3" s="36"/>
      <c r="M3" s="36" t="s">
        <v>35</v>
      </c>
      <c r="N3" s="35" t="s">
        <v>47</v>
      </c>
      <c r="O3" s="36"/>
      <c r="P3" s="36" t="s">
        <v>34</v>
      </c>
      <c r="Q3" s="36" t="s">
        <v>40</v>
      </c>
    </row>
    <row r="4" spans="1:18" ht="154.5" customHeight="1" x14ac:dyDescent="0.25">
      <c r="A4" s="33"/>
      <c r="B4" s="16"/>
      <c r="C4" s="19"/>
      <c r="D4" s="37" t="s">
        <v>49</v>
      </c>
      <c r="E4" s="37" t="s">
        <v>42</v>
      </c>
      <c r="F4" s="36"/>
      <c r="G4" s="37" t="s">
        <v>45</v>
      </c>
      <c r="H4" s="37" t="s">
        <v>42</v>
      </c>
      <c r="I4" s="36"/>
      <c r="J4" s="36"/>
      <c r="K4" s="37" t="s">
        <v>50</v>
      </c>
      <c r="L4" s="37" t="s">
        <v>42</v>
      </c>
      <c r="M4" s="36"/>
      <c r="N4" s="37" t="s">
        <v>44</v>
      </c>
      <c r="O4" s="37" t="s">
        <v>42</v>
      </c>
      <c r="P4" s="36"/>
      <c r="Q4" s="36"/>
    </row>
    <row r="5" spans="1:18" ht="28.5" customHeight="1" x14ac:dyDescent="0.25">
      <c r="A5" s="34" t="s">
        <v>0</v>
      </c>
      <c r="B5" s="18" t="s">
        <v>0</v>
      </c>
      <c r="C5" s="18" t="s">
        <v>41</v>
      </c>
      <c r="D5" s="18">
        <v>1</v>
      </c>
      <c r="E5" s="18">
        <v>2</v>
      </c>
      <c r="F5" s="18" t="s">
        <v>29</v>
      </c>
      <c r="G5" s="18">
        <v>4</v>
      </c>
      <c r="H5" s="18">
        <v>5</v>
      </c>
      <c r="I5" s="18" t="s">
        <v>28</v>
      </c>
      <c r="J5" s="18" t="s">
        <v>30</v>
      </c>
      <c r="K5" s="18">
        <v>8</v>
      </c>
      <c r="L5" s="18">
        <v>9</v>
      </c>
      <c r="M5" s="18" t="s">
        <v>31</v>
      </c>
      <c r="N5" s="18">
        <v>11</v>
      </c>
      <c r="O5" s="18">
        <v>12</v>
      </c>
      <c r="P5" s="18" t="s">
        <v>32</v>
      </c>
      <c r="Q5" s="18" t="s">
        <v>33</v>
      </c>
    </row>
    <row r="6" spans="1:18" ht="15.75" x14ac:dyDescent="0.25">
      <c r="A6" s="25">
        <v>1</v>
      </c>
      <c r="B6" s="12" t="s">
        <v>5</v>
      </c>
      <c r="C6" s="13">
        <f t="shared" ref="C6:C27" si="0">J6+Q6</f>
        <v>31883.4</v>
      </c>
      <c r="D6" s="30">
        <v>284</v>
      </c>
      <c r="E6" s="13">
        <v>71400</v>
      </c>
      <c r="F6" s="13">
        <f>(D6*E6*12*1.302)/1000</f>
        <v>316817.22240000003</v>
      </c>
      <c r="G6" s="30">
        <v>284</v>
      </c>
      <c r="H6" s="13">
        <v>74970</v>
      </c>
      <c r="I6" s="13">
        <f t="shared" ref="I6:I27" si="1">G6*H6*12*1.302/1000</f>
        <v>332658.08352000004</v>
      </c>
      <c r="J6" s="13">
        <v>15840.9</v>
      </c>
      <c r="K6" s="30">
        <v>305.5</v>
      </c>
      <c r="L6" s="31">
        <v>67220.3</v>
      </c>
      <c r="M6" s="31">
        <f>K6*L6*12*1.302/1000</f>
        <v>320851.36497960001</v>
      </c>
      <c r="N6" s="30">
        <v>305.5</v>
      </c>
      <c r="O6" s="31">
        <v>70581.3</v>
      </c>
      <c r="P6" s="13">
        <f t="shared" ref="P6:P27" si="2">N6*O6*12*1.302/1000</f>
        <v>336893.86163160001</v>
      </c>
      <c r="Q6" s="13">
        <v>16042.5</v>
      </c>
      <c r="R6" s="5"/>
    </row>
    <row r="7" spans="1:18" ht="15.75" x14ac:dyDescent="0.25">
      <c r="A7" s="25">
        <f>A6+1</f>
        <v>2</v>
      </c>
      <c r="B7" s="12" t="s">
        <v>6</v>
      </c>
      <c r="C7" s="13">
        <f t="shared" si="0"/>
        <v>65003.7</v>
      </c>
      <c r="D7" s="30">
        <v>348</v>
      </c>
      <c r="E7" s="13">
        <v>78056</v>
      </c>
      <c r="F7" s="13">
        <f t="shared" ref="F7:F27" si="3">(D7*E7*12*1.302)/1000</f>
        <v>424402.33651200001</v>
      </c>
      <c r="G7" s="30">
        <v>348</v>
      </c>
      <c r="H7" s="13">
        <v>81958.8</v>
      </c>
      <c r="I7" s="13">
        <f t="shared" si="1"/>
        <v>445622.45333760005</v>
      </c>
      <c r="J7" s="13">
        <v>21220.1</v>
      </c>
      <c r="K7" s="30">
        <v>760.8</v>
      </c>
      <c r="L7" s="31">
        <v>73668.5</v>
      </c>
      <c r="M7" s="31">
        <f t="shared" ref="M7:M27" si="4">K7*L7*12*1.302/1000</f>
        <v>875678.24675519986</v>
      </c>
      <c r="N7" s="30">
        <v>760.8</v>
      </c>
      <c r="O7" s="31">
        <v>77351.899999999994</v>
      </c>
      <c r="P7" s="13">
        <f t="shared" si="2"/>
        <v>919461.86192447983</v>
      </c>
      <c r="Q7" s="13">
        <v>43783.6</v>
      </c>
      <c r="R7" s="5"/>
    </row>
    <row r="8" spans="1:18" ht="15.75" x14ac:dyDescent="0.25">
      <c r="A8" s="25">
        <f t="shared" ref="A8:A27" si="5">A7+1</f>
        <v>3</v>
      </c>
      <c r="B8" s="12" t="s">
        <v>7</v>
      </c>
      <c r="C8" s="13">
        <f t="shared" si="0"/>
        <v>14862.4</v>
      </c>
      <c r="D8" s="30">
        <v>148</v>
      </c>
      <c r="E8" s="13">
        <v>66217</v>
      </c>
      <c r="F8" s="13">
        <f t="shared" si="3"/>
        <v>153117.012384</v>
      </c>
      <c r="G8" s="30">
        <v>148</v>
      </c>
      <c r="H8" s="13">
        <v>69527.899999999994</v>
      </c>
      <c r="I8" s="13">
        <f t="shared" si="1"/>
        <v>160772.97862079999</v>
      </c>
      <c r="J8" s="13">
        <v>7656</v>
      </c>
      <c r="K8" s="30">
        <v>131</v>
      </c>
      <c r="L8" s="31">
        <v>70417.7</v>
      </c>
      <c r="M8" s="31">
        <f t="shared" si="4"/>
        <v>144127.0049688</v>
      </c>
      <c r="N8" s="30">
        <v>131</v>
      </c>
      <c r="O8" s="31">
        <v>73938.600000000006</v>
      </c>
      <c r="P8" s="13">
        <f t="shared" si="2"/>
        <v>151333.38591840002</v>
      </c>
      <c r="Q8" s="13">
        <v>7206.4</v>
      </c>
      <c r="R8" s="5"/>
    </row>
    <row r="9" spans="1:18" ht="15.75" x14ac:dyDescent="0.25">
      <c r="A9" s="25">
        <f t="shared" si="5"/>
        <v>4</v>
      </c>
      <c r="B9" s="12" t="s">
        <v>8</v>
      </c>
      <c r="C9" s="13">
        <f t="shared" si="0"/>
        <v>46258.1</v>
      </c>
      <c r="D9" s="30">
        <v>341</v>
      </c>
      <c r="E9" s="13">
        <v>70900</v>
      </c>
      <c r="F9" s="13">
        <f t="shared" si="3"/>
        <v>377739.88560000004</v>
      </c>
      <c r="G9" s="30">
        <v>341</v>
      </c>
      <c r="H9" s="13">
        <v>74445</v>
      </c>
      <c r="I9" s="13">
        <f t="shared" si="1"/>
        <v>396626.87988000002</v>
      </c>
      <c r="J9" s="13">
        <v>18887</v>
      </c>
      <c r="K9" s="30">
        <v>521</v>
      </c>
      <c r="L9" s="31">
        <v>67248.600000000006</v>
      </c>
      <c r="M9" s="31">
        <f t="shared" si="4"/>
        <v>547410.59785440005</v>
      </c>
      <c r="N9" s="30">
        <v>521</v>
      </c>
      <c r="O9" s="31">
        <v>70611.100000000006</v>
      </c>
      <c r="P9" s="13">
        <f t="shared" si="2"/>
        <v>574781.69755440007</v>
      </c>
      <c r="Q9" s="13">
        <v>27371.1</v>
      </c>
      <c r="R9" s="5"/>
    </row>
    <row r="10" spans="1:18" ht="15.75" x14ac:dyDescent="0.25">
      <c r="A10" s="25">
        <f t="shared" si="5"/>
        <v>5</v>
      </c>
      <c r="B10" s="12" t="s">
        <v>9</v>
      </c>
      <c r="C10" s="13">
        <f t="shared" si="0"/>
        <v>16800.599999999999</v>
      </c>
      <c r="D10" s="30">
        <v>123</v>
      </c>
      <c r="E10" s="13">
        <v>67257</v>
      </c>
      <c r="F10" s="13">
        <f t="shared" si="3"/>
        <v>129251.27426399999</v>
      </c>
      <c r="G10" s="30">
        <v>123</v>
      </c>
      <c r="H10" s="13">
        <v>70619.899999999994</v>
      </c>
      <c r="I10" s="13">
        <f t="shared" si="1"/>
        <v>135713.93406480001</v>
      </c>
      <c r="J10" s="13">
        <v>6462.7</v>
      </c>
      <c r="K10" s="30">
        <v>197.2</v>
      </c>
      <c r="L10" s="31">
        <v>67104.899999999994</v>
      </c>
      <c r="M10" s="31">
        <f t="shared" si="4"/>
        <v>206753.74003871996</v>
      </c>
      <c r="N10" s="30">
        <v>197.2</v>
      </c>
      <c r="O10" s="31">
        <v>70460.2</v>
      </c>
      <c r="P10" s="13">
        <f t="shared" si="2"/>
        <v>217091.59649856001</v>
      </c>
      <c r="Q10" s="13">
        <v>10337.9</v>
      </c>
      <c r="R10" s="5"/>
    </row>
    <row r="11" spans="1:18" ht="15.75" x14ac:dyDescent="0.25">
      <c r="A11" s="25">
        <f t="shared" si="5"/>
        <v>6</v>
      </c>
      <c r="B11" s="12" t="s">
        <v>10</v>
      </c>
      <c r="C11" s="13">
        <f t="shared" si="0"/>
        <v>13742.6</v>
      </c>
      <c r="D11" s="30">
        <v>114</v>
      </c>
      <c r="E11" s="13">
        <v>64312.9</v>
      </c>
      <c r="F11" s="13">
        <f t="shared" si="3"/>
        <v>114550.0214544</v>
      </c>
      <c r="G11" s="30">
        <v>114</v>
      </c>
      <c r="H11" s="13">
        <v>67528.600000000006</v>
      </c>
      <c r="I11" s="13">
        <f t="shared" si="1"/>
        <v>120277.62048960001</v>
      </c>
      <c r="J11" s="13">
        <v>5727.6</v>
      </c>
      <c r="K11" s="30">
        <v>160</v>
      </c>
      <c r="L11" s="31">
        <v>64124.3</v>
      </c>
      <c r="M11" s="31">
        <f t="shared" si="4"/>
        <v>160300.49011200003</v>
      </c>
      <c r="N11" s="30">
        <v>160</v>
      </c>
      <c r="O11" s="31">
        <v>67330.5</v>
      </c>
      <c r="P11" s="13">
        <f t="shared" si="2"/>
        <v>168315.47712</v>
      </c>
      <c r="Q11" s="13">
        <v>8015</v>
      </c>
      <c r="R11" s="5"/>
    </row>
    <row r="12" spans="1:18" ht="15.75" x14ac:dyDescent="0.25">
      <c r="A12" s="25">
        <f t="shared" si="5"/>
        <v>7</v>
      </c>
      <c r="B12" s="12" t="s">
        <v>11</v>
      </c>
      <c r="C12" s="13">
        <f t="shared" si="0"/>
        <v>11328</v>
      </c>
      <c r="D12" s="30">
        <v>56</v>
      </c>
      <c r="E12" s="13">
        <v>70100</v>
      </c>
      <c r="F12" s="13">
        <f t="shared" si="3"/>
        <v>61333.574399999998</v>
      </c>
      <c r="G12" s="30">
        <v>56</v>
      </c>
      <c r="H12" s="13">
        <v>73605</v>
      </c>
      <c r="I12" s="13">
        <f t="shared" si="1"/>
        <v>64400.253120000001</v>
      </c>
      <c r="J12" s="13">
        <v>3066.7</v>
      </c>
      <c r="K12" s="30">
        <v>151</v>
      </c>
      <c r="L12" s="31">
        <v>70034.100000000006</v>
      </c>
      <c r="M12" s="31">
        <f t="shared" si="4"/>
        <v>165226.12953840001</v>
      </c>
      <c r="N12" s="30">
        <v>151</v>
      </c>
      <c r="O12" s="31">
        <v>73535.8</v>
      </c>
      <c r="P12" s="13">
        <f t="shared" si="2"/>
        <v>173487.42421920001</v>
      </c>
      <c r="Q12" s="13">
        <v>8261.2999999999993</v>
      </c>
      <c r="R12" s="5"/>
    </row>
    <row r="13" spans="1:18" ht="15.75" x14ac:dyDescent="0.25">
      <c r="A13" s="25">
        <f t="shared" si="5"/>
        <v>8</v>
      </c>
      <c r="B13" s="12" t="s">
        <v>12</v>
      </c>
      <c r="C13" s="13">
        <f t="shared" si="0"/>
        <v>10502.7</v>
      </c>
      <c r="D13" s="30">
        <v>114</v>
      </c>
      <c r="E13" s="13">
        <v>66928</v>
      </c>
      <c r="F13" s="13">
        <f t="shared" si="3"/>
        <v>119207.87020800001</v>
      </c>
      <c r="G13" s="30">
        <v>114</v>
      </c>
      <c r="H13" s="13">
        <v>70274.399999999994</v>
      </c>
      <c r="I13" s="13">
        <f t="shared" si="1"/>
        <v>125168.26371839999</v>
      </c>
      <c r="J13" s="13">
        <v>5960.4</v>
      </c>
      <c r="K13" s="30">
        <v>90</v>
      </c>
      <c r="L13" s="31">
        <v>64605.5</v>
      </c>
      <c r="M13" s="31">
        <f t="shared" si="4"/>
        <v>90845.669880000016</v>
      </c>
      <c r="N13" s="30">
        <v>90</v>
      </c>
      <c r="O13" s="31">
        <v>67835.8</v>
      </c>
      <c r="P13" s="13">
        <f t="shared" si="2"/>
        <v>95387.988528000002</v>
      </c>
      <c r="Q13" s="13">
        <v>4542.3</v>
      </c>
      <c r="R13" s="5"/>
    </row>
    <row r="14" spans="1:18" ht="15.75" x14ac:dyDescent="0.25">
      <c r="A14" s="25">
        <f t="shared" si="5"/>
        <v>9</v>
      </c>
      <c r="B14" s="12" t="s">
        <v>13</v>
      </c>
      <c r="C14" s="13">
        <f t="shared" si="0"/>
        <v>8152.6</v>
      </c>
      <c r="D14" s="30">
        <v>69</v>
      </c>
      <c r="E14" s="13">
        <v>63854</v>
      </c>
      <c r="F14" s="13">
        <f t="shared" si="3"/>
        <v>68838.187824000008</v>
      </c>
      <c r="G14" s="30">
        <v>69</v>
      </c>
      <c r="H14" s="13">
        <v>67046.7</v>
      </c>
      <c r="I14" s="13">
        <f t="shared" si="1"/>
        <v>72280.097215199989</v>
      </c>
      <c r="J14" s="13">
        <v>3441.9</v>
      </c>
      <c r="K14" s="30">
        <v>94</v>
      </c>
      <c r="L14" s="31">
        <v>64150.3</v>
      </c>
      <c r="M14" s="31">
        <f t="shared" si="4"/>
        <v>94214.722996800003</v>
      </c>
      <c r="N14" s="30">
        <v>94</v>
      </c>
      <c r="O14" s="31">
        <v>67357.8</v>
      </c>
      <c r="P14" s="13">
        <f t="shared" si="2"/>
        <v>98925.437116800007</v>
      </c>
      <c r="Q14" s="13">
        <v>4710.7</v>
      </c>
      <c r="R14" s="5"/>
    </row>
    <row r="15" spans="1:18" ht="15.75" x14ac:dyDescent="0.25">
      <c r="A15" s="25">
        <f t="shared" si="5"/>
        <v>10</v>
      </c>
      <c r="B15" s="12" t="s">
        <v>14</v>
      </c>
      <c r="C15" s="13">
        <f t="shared" si="0"/>
        <v>12645.3</v>
      </c>
      <c r="D15" s="30">
        <v>110</v>
      </c>
      <c r="E15" s="13">
        <v>69621</v>
      </c>
      <c r="F15" s="13">
        <f t="shared" si="3"/>
        <v>119653.43544</v>
      </c>
      <c r="G15" s="30">
        <v>110</v>
      </c>
      <c r="H15" s="13">
        <v>73102.100000000006</v>
      </c>
      <c r="I15" s="13">
        <f t="shared" si="1"/>
        <v>125636.19314400002</v>
      </c>
      <c r="J15" s="13">
        <v>5982.8</v>
      </c>
      <c r="K15" s="30">
        <v>133</v>
      </c>
      <c r="L15" s="31">
        <v>64124.3</v>
      </c>
      <c r="M15" s="31">
        <f t="shared" si="4"/>
        <v>133249.78240560004</v>
      </c>
      <c r="N15" s="30">
        <v>133</v>
      </c>
      <c r="O15" s="31">
        <v>67330.5</v>
      </c>
      <c r="P15" s="13">
        <f t="shared" si="2"/>
        <v>139912.24035599999</v>
      </c>
      <c r="Q15" s="13">
        <v>6662.5</v>
      </c>
      <c r="R15" s="5"/>
    </row>
    <row r="16" spans="1:18" ht="15.75" x14ac:dyDescent="0.25">
      <c r="A16" s="25">
        <f t="shared" si="5"/>
        <v>11</v>
      </c>
      <c r="B16" s="12" t="s">
        <v>15</v>
      </c>
      <c r="C16" s="13">
        <f t="shared" si="0"/>
        <v>8871.4000000000015</v>
      </c>
      <c r="D16" s="30">
        <v>55</v>
      </c>
      <c r="E16" s="13">
        <v>67733</v>
      </c>
      <c r="F16" s="13">
        <f t="shared" si="3"/>
        <v>58204.321560000004</v>
      </c>
      <c r="G16" s="30">
        <v>55</v>
      </c>
      <c r="H16" s="13">
        <v>71119.7</v>
      </c>
      <c r="I16" s="13">
        <f t="shared" si="1"/>
        <v>61114.580604000002</v>
      </c>
      <c r="J16" s="13">
        <v>2910.3</v>
      </c>
      <c r="K16" s="30">
        <v>119</v>
      </c>
      <c r="L16" s="31">
        <v>64124.3</v>
      </c>
      <c r="M16" s="31">
        <f t="shared" si="4"/>
        <v>119223.48952080001</v>
      </c>
      <c r="N16" s="30">
        <v>119</v>
      </c>
      <c r="O16" s="31">
        <v>67330.5</v>
      </c>
      <c r="P16" s="13">
        <f t="shared" si="2"/>
        <v>125184.63610800001</v>
      </c>
      <c r="Q16" s="13">
        <v>5961.1</v>
      </c>
      <c r="R16" s="5"/>
    </row>
    <row r="17" spans="1:18" ht="15.75" x14ac:dyDescent="0.25">
      <c r="A17" s="25">
        <f t="shared" si="5"/>
        <v>12</v>
      </c>
      <c r="B17" s="12" t="s">
        <v>16</v>
      </c>
      <c r="C17" s="13">
        <f t="shared" si="0"/>
        <v>3777.2</v>
      </c>
      <c r="D17" s="30">
        <v>30</v>
      </c>
      <c r="E17" s="13">
        <v>67979</v>
      </c>
      <c r="F17" s="13">
        <f t="shared" si="3"/>
        <v>31863.116880000001</v>
      </c>
      <c r="G17" s="30">
        <v>30</v>
      </c>
      <c r="H17" s="13">
        <v>71378</v>
      </c>
      <c r="I17" s="13">
        <f t="shared" si="1"/>
        <v>33456.296159999998</v>
      </c>
      <c r="J17" s="13">
        <v>1593.2</v>
      </c>
      <c r="K17" s="30">
        <v>43.8</v>
      </c>
      <c r="L17" s="31">
        <v>63827.4</v>
      </c>
      <c r="M17" s="31">
        <f t="shared" si="4"/>
        <v>43679.081234880003</v>
      </c>
      <c r="N17" s="30">
        <v>43.8</v>
      </c>
      <c r="O17" s="31">
        <v>67018.8</v>
      </c>
      <c r="P17" s="13">
        <f t="shared" si="2"/>
        <v>45863.055826560005</v>
      </c>
      <c r="Q17" s="13">
        <v>2184</v>
      </c>
      <c r="R17" s="5"/>
    </row>
    <row r="18" spans="1:18" ht="15.75" x14ac:dyDescent="0.25">
      <c r="A18" s="25">
        <f t="shared" si="5"/>
        <v>13</v>
      </c>
      <c r="B18" s="12" t="s">
        <v>17</v>
      </c>
      <c r="C18" s="13">
        <f t="shared" si="0"/>
        <v>9707.7000000000007</v>
      </c>
      <c r="D18" s="30">
        <v>77</v>
      </c>
      <c r="E18" s="13">
        <v>66356</v>
      </c>
      <c r="F18" s="13">
        <f t="shared" si="3"/>
        <v>79829.453087999995</v>
      </c>
      <c r="G18" s="30">
        <v>77</v>
      </c>
      <c r="H18" s="13">
        <v>69673.8</v>
      </c>
      <c r="I18" s="13">
        <f t="shared" si="1"/>
        <v>83820.92574240001</v>
      </c>
      <c r="J18" s="13">
        <v>3991.5</v>
      </c>
      <c r="K18" s="30">
        <v>112</v>
      </c>
      <c r="L18" s="31">
        <v>65332.6</v>
      </c>
      <c r="M18" s="31">
        <f t="shared" si="4"/>
        <v>114324.73274880002</v>
      </c>
      <c r="N18" s="30">
        <v>112</v>
      </c>
      <c r="O18" s="31">
        <v>68599.199999999997</v>
      </c>
      <c r="P18" s="13">
        <f t="shared" si="2"/>
        <v>120040.91688959999</v>
      </c>
      <c r="Q18" s="13">
        <v>5716.2</v>
      </c>
      <c r="R18" s="5"/>
    </row>
    <row r="19" spans="1:18" ht="15.75" x14ac:dyDescent="0.25">
      <c r="A19" s="25">
        <f t="shared" si="5"/>
        <v>14</v>
      </c>
      <c r="B19" s="12" t="s">
        <v>18</v>
      </c>
      <c r="C19" s="13">
        <f t="shared" si="0"/>
        <v>10831.5</v>
      </c>
      <c r="D19" s="30">
        <v>69</v>
      </c>
      <c r="E19" s="13">
        <v>73412</v>
      </c>
      <c r="F19" s="13">
        <f t="shared" si="3"/>
        <v>79142.247071999998</v>
      </c>
      <c r="G19" s="30">
        <v>69</v>
      </c>
      <c r="H19" s="13">
        <v>77082.600000000006</v>
      </c>
      <c r="I19" s="13">
        <f t="shared" si="1"/>
        <v>83099.359425600007</v>
      </c>
      <c r="J19" s="13">
        <v>3957.1</v>
      </c>
      <c r="K19" s="30">
        <v>128</v>
      </c>
      <c r="L19" s="31">
        <v>68747.8</v>
      </c>
      <c r="M19" s="31">
        <f t="shared" si="4"/>
        <v>137486.80028160004</v>
      </c>
      <c r="N19" s="30">
        <v>128</v>
      </c>
      <c r="O19" s="31">
        <v>72185.2</v>
      </c>
      <c r="P19" s="13">
        <f t="shared" si="2"/>
        <v>144361.16029439998</v>
      </c>
      <c r="Q19" s="13">
        <v>6874.4</v>
      </c>
      <c r="R19" s="5"/>
    </row>
    <row r="20" spans="1:18" ht="15.75" x14ac:dyDescent="0.25">
      <c r="A20" s="25">
        <f t="shared" si="5"/>
        <v>15</v>
      </c>
      <c r="B20" s="12" t="s">
        <v>19</v>
      </c>
      <c r="C20" s="13">
        <f t="shared" si="0"/>
        <v>10950.3</v>
      </c>
      <c r="D20" s="30">
        <v>101</v>
      </c>
      <c r="E20" s="13">
        <v>71030</v>
      </c>
      <c r="F20" s="13">
        <f t="shared" si="3"/>
        <v>112087.04472000001</v>
      </c>
      <c r="G20" s="30">
        <v>101</v>
      </c>
      <c r="H20" s="13">
        <v>74581.5</v>
      </c>
      <c r="I20" s="13">
        <f t="shared" si="1"/>
        <v>117691.396956</v>
      </c>
      <c r="J20" s="13">
        <v>5604.4</v>
      </c>
      <c r="K20" s="30">
        <v>147</v>
      </c>
      <c r="L20" s="31">
        <v>46552.5</v>
      </c>
      <c r="M20" s="31">
        <f t="shared" si="4"/>
        <v>106918.43021999999</v>
      </c>
      <c r="N20" s="30">
        <v>147</v>
      </c>
      <c r="O20" s="31">
        <v>48880.1</v>
      </c>
      <c r="P20" s="13">
        <f t="shared" si="2"/>
        <v>112264.2943128</v>
      </c>
      <c r="Q20" s="13">
        <v>5345.9</v>
      </c>
      <c r="R20" s="5"/>
    </row>
    <row r="21" spans="1:18" s="28" customFormat="1" ht="15.75" x14ac:dyDescent="0.25">
      <c r="A21" s="25">
        <f t="shared" si="5"/>
        <v>16</v>
      </c>
      <c r="B21" s="12" t="s">
        <v>20</v>
      </c>
      <c r="C21" s="13">
        <f t="shared" si="0"/>
        <v>16889.2</v>
      </c>
      <c r="D21" s="30">
        <v>119</v>
      </c>
      <c r="E21" s="13">
        <v>60623</v>
      </c>
      <c r="F21" s="13">
        <f t="shared" si="3"/>
        <v>112713.67648800001</v>
      </c>
      <c r="G21" s="30">
        <v>119</v>
      </c>
      <c r="H21" s="13">
        <v>63654.2</v>
      </c>
      <c r="I21" s="13">
        <f t="shared" si="1"/>
        <v>118349.45327519999</v>
      </c>
      <c r="J21" s="13">
        <v>5635.8</v>
      </c>
      <c r="K21" s="30">
        <v>276.60000000000002</v>
      </c>
      <c r="L21" s="31">
        <v>52079.8</v>
      </c>
      <c r="M21" s="31">
        <f t="shared" si="4"/>
        <v>225067.98035232004</v>
      </c>
      <c r="N21" s="30">
        <v>276.60000000000002</v>
      </c>
      <c r="O21" s="31">
        <v>54683.8</v>
      </c>
      <c r="P21" s="13">
        <f t="shared" si="2"/>
        <v>236321.42258592005</v>
      </c>
      <c r="Q21" s="13">
        <v>11253.4</v>
      </c>
      <c r="R21" s="27"/>
    </row>
    <row r="22" spans="1:18" s="29" customFormat="1" ht="15.75" x14ac:dyDescent="0.25">
      <c r="A22" s="25">
        <f t="shared" si="5"/>
        <v>17</v>
      </c>
      <c r="B22" s="12" t="s">
        <v>21</v>
      </c>
      <c r="C22" s="13">
        <f t="shared" si="0"/>
        <v>10546</v>
      </c>
      <c r="D22" s="30">
        <v>80</v>
      </c>
      <c r="E22" s="13">
        <v>63002</v>
      </c>
      <c r="F22" s="13">
        <f t="shared" si="3"/>
        <v>78747.45984000001</v>
      </c>
      <c r="G22" s="30">
        <v>80</v>
      </c>
      <c r="H22" s="13">
        <v>66152.100000000006</v>
      </c>
      <c r="I22" s="13">
        <f t="shared" si="1"/>
        <v>82684.832832</v>
      </c>
      <c r="J22" s="13">
        <v>3937.4</v>
      </c>
      <c r="K22" s="30">
        <v>133.1</v>
      </c>
      <c r="L22" s="31">
        <v>63557.8</v>
      </c>
      <c r="M22" s="31">
        <f t="shared" si="4"/>
        <v>132171.90264431998</v>
      </c>
      <c r="N22" s="30">
        <v>133.1</v>
      </c>
      <c r="O22" s="31">
        <v>66735.7</v>
      </c>
      <c r="P22" s="13">
        <f t="shared" si="2"/>
        <v>138780.51857207998</v>
      </c>
      <c r="Q22" s="13">
        <v>6608.6</v>
      </c>
      <c r="R22" s="27"/>
    </row>
    <row r="23" spans="1:18" s="29" customFormat="1" ht="15.75" x14ac:dyDescent="0.25">
      <c r="A23" s="25">
        <f t="shared" si="5"/>
        <v>18</v>
      </c>
      <c r="B23" s="12" t="s">
        <v>22</v>
      </c>
      <c r="C23" s="13">
        <f t="shared" si="0"/>
        <v>28589.4</v>
      </c>
      <c r="D23" s="30">
        <v>194</v>
      </c>
      <c r="E23" s="13">
        <v>72043</v>
      </c>
      <c r="F23" s="13">
        <f t="shared" si="3"/>
        <v>218366.36740800002</v>
      </c>
      <c r="G23" s="30">
        <v>194</v>
      </c>
      <c r="H23" s="13">
        <v>75645.2</v>
      </c>
      <c r="I23" s="13">
        <f t="shared" si="1"/>
        <v>229284.83733119999</v>
      </c>
      <c r="J23" s="13">
        <v>10918.5</v>
      </c>
      <c r="K23" s="30">
        <v>360</v>
      </c>
      <c r="L23" s="31">
        <v>62833.7</v>
      </c>
      <c r="M23" s="31">
        <f t="shared" si="4"/>
        <v>353416.94236800005</v>
      </c>
      <c r="N23" s="30">
        <v>360</v>
      </c>
      <c r="O23" s="31">
        <v>65975.399999999994</v>
      </c>
      <c r="P23" s="13">
        <f t="shared" si="2"/>
        <v>371087.87385599996</v>
      </c>
      <c r="Q23" s="13">
        <v>17670.900000000001</v>
      </c>
      <c r="R23" s="27"/>
    </row>
    <row r="24" spans="1:18" s="29" customFormat="1" ht="15.75" x14ac:dyDescent="0.25">
      <c r="A24" s="25">
        <f t="shared" si="5"/>
        <v>19</v>
      </c>
      <c r="B24" s="12" t="s">
        <v>23</v>
      </c>
      <c r="C24" s="13">
        <f t="shared" si="0"/>
        <v>14562.3</v>
      </c>
      <c r="D24" s="30">
        <v>90</v>
      </c>
      <c r="E24" s="13">
        <v>66314</v>
      </c>
      <c r="F24" s="13">
        <f t="shared" si="3"/>
        <v>93248.094240000006</v>
      </c>
      <c r="G24" s="30">
        <v>90</v>
      </c>
      <c r="H24" s="13">
        <v>69629.7</v>
      </c>
      <c r="I24" s="13">
        <f t="shared" si="1"/>
        <v>97910.498952000009</v>
      </c>
      <c r="J24" s="13">
        <v>4662.3999999999996</v>
      </c>
      <c r="K24" s="30">
        <v>241.8</v>
      </c>
      <c r="L24" s="31">
        <v>52410.5</v>
      </c>
      <c r="M24" s="31">
        <f t="shared" si="4"/>
        <v>198000.74745360002</v>
      </c>
      <c r="N24" s="30">
        <v>241.8</v>
      </c>
      <c r="O24" s="31">
        <v>55031</v>
      </c>
      <c r="P24" s="13">
        <f t="shared" si="2"/>
        <v>207900.69037920004</v>
      </c>
      <c r="Q24" s="13">
        <v>9899.9</v>
      </c>
      <c r="R24" s="27"/>
    </row>
    <row r="25" spans="1:18" s="29" customFormat="1" ht="15.75" x14ac:dyDescent="0.25">
      <c r="A25" s="25">
        <f t="shared" si="5"/>
        <v>20</v>
      </c>
      <c r="B25" s="12" t="s">
        <v>24</v>
      </c>
      <c r="C25" s="13">
        <f t="shared" si="0"/>
        <v>10308.299999999999</v>
      </c>
      <c r="D25" s="30">
        <v>69</v>
      </c>
      <c r="E25" s="13">
        <v>68700</v>
      </c>
      <c r="F25" s="13">
        <f t="shared" si="3"/>
        <v>74062.44720000001</v>
      </c>
      <c r="G25" s="30">
        <v>69</v>
      </c>
      <c r="H25" s="13">
        <v>72135</v>
      </c>
      <c r="I25" s="13">
        <f t="shared" si="1"/>
        <v>77765.569560000004</v>
      </c>
      <c r="J25" s="13">
        <v>3703.1</v>
      </c>
      <c r="K25" s="30">
        <v>147.69999999999999</v>
      </c>
      <c r="L25" s="31">
        <v>57245.3</v>
      </c>
      <c r="M25" s="31">
        <f t="shared" si="4"/>
        <v>132102.96377544</v>
      </c>
      <c r="N25" s="30">
        <v>147.69999999999999</v>
      </c>
      <c r="O25" s="31">
        <v>60107.6</v>
      </c>
      <c r="P25" s="13">
        <f t="shared" si="2"/>
        <v>138708.19273247998</v>
      </c>
      <c r="Q25" s="13">
        <v>6605.2</v>
      </c>
      <c r="R25" s="27"/>
    </row>
    <row r="26" spans="1:18" s="28" customFormat="1" ht="15.75" x14ac:dyDescent="0.25">
      <c r="A26" s="25">
        <f t="shared" si="5"/>
        <v>21</v>
      </c>
      <c r="B26" s="12" t="s">
        <v>25</v>
      </c>
      <c r="C26" s="13">
        <f t="shared" si="0"/>
        <v>17277.199999999997</v>
      </c>
      <c r="D26" s="30">
        <v>125</v>
      </c>
      <c r="E26" s="13">
        <v>64053</v>
      </c>
      <c r="F26" s="13">
        <f t="shared" si="3"/>
        <v>125095.50900000001</v>
      </c>
      <c r="G26" s="30">
        <v>125</v>
      </c>
      <c r="H26" s="13">
        <v>67255.7</v>
      </c>
      <c r="I26" s="13">
        <f t="shared" si="1"/>
        <v>131350.38210000002</v>
      </c>
      <c r="J26" s="13">
        <v>6254.9</v>
      </c>
      <c r="K26" s="30">
        <v>220</v>
      </c>
      <c r="L26" s="31">
        <v>64132.7</v>
      </c>
      <c r="M26" s="31">
        <f t="shared" si="4"/>
        <v>220442.04705599998</v>
      </c>
      <c r="N26" s="30">
        <v>220</v>
      </c>
      <c r="O26" s="31">
        <v>67339.399999999994</v>
      </c>
      <c r="P26" s="13">
        <f t="shared" si="2"/>
        <v>231464.37283199996</v>
      </c>
      <c r="Q26" s="13">
        <v>11022.3</v>
      </c>
      <c r="R26" s="27"/>
    </row>
    <row r="27" spans="1:18" s="28" customFormat="1" ht="15.75" x14ac:dyDescent="0.25">
      <c r="A27" s="25">
        <f t="shared" si="5"/>
        <v>22</v>
      </c>
      <c r="B27" s="12" t="s">
        <v>26</v>
      </c>
      <c r="C27" s="13">
        <f t="shared" si="0"/>
        <v>10981.1</v>
      </c>
      <c r="D27" s="30">
        <v>61</v>
      </c>
      <c r="E27" s="13">
        <v>66023</v>
      </c>
      <c r="F27" s="13">
        <f t="shared" si="3"/>
        <v>62924.144472</v>
      </c>
      <c r="G27" s="30">
        <v>61</v>
      </c>
      <c r="H27" s="13">
        <v>69324.2</v>
      </c>
      <c r="I27" s="13">
        <f t="shared" si="1"/>
        <v>66070.399348800012</v>
      </c>
      <c r="J27" s="13">
        <v>3146.3</v>
      </c>
      <c r="K27" s="30">
        <v>156.5</v>
      </c>
      <c r="L27" s="31">
        <v>64082.8</v>
      </c>
      <c r="M27" s="31">
        <f t="shared" si="4"/>
        <v>156692.44291680004</v>
      </c>
      <c r="N27" s="30">
        <v>156.5</v>
      </c>
      <c r="O27" s="31">
        <v>67287</v>
      </c>
      <c r="P27" s="13">
        <f t="shared" si="2"/>
        <v>164527.21177200001</v>
      </c>
      <c r="Q27" s="13">
        <v>7834.8</v>
      </c>
      <c r="R27" s="27"/>
    </row>
    <row r="28" spans="1:18" s="28" customFormat="1" ht="27" customHeight="1" x14ac:dyDescent="0.25">
      <c r="A28" s="26"/>
      <c r="B28" s="24" t="s">
        <v>43</v>
      </c>
      <c r="C28" s="32">
        <f>SUM(C6:C27)</f>
        <v>384471.00000000006</v>
      </c>
      <c r="D28" s="14">
        <f>SUM(D6:D27)</f>
        <v>2777</v>
      </c>
      <c r="E28" s="14">
        <v>69379.600000000006</v>
      </c>
      <c r="F28" s="14">
        <f>SUM(F6:F27)</f>
        <v>3011194.7024544002</v>
      </c>
      <c r="G28" s="14">
        <f>SUM(G6:G27)</f>
        <v>2777</v>
      </c>
      <c r="H28" s="14">
        <v>72848.600000000006</v>
      </c>
      <c r="I28" s="14">
        <f>SUM(I6:I27)</f>
        <v>3161755.2893976006</v>
      </c>
      <c r="J28" s="14">
        <f>SUM(J6:J27)</f>
        <v>150560.99999999997</v>
      </c>
      <c r="K28" s="15">
        <f>SUM(K6:K27)</f>
        <v>4629</v>
      </c>
      <c r="L28" s="15">
        <v>64684.169997839708</v>
      </c>
      <c r="M28" s="14">
        <f>SUM(M6:M27)</f>
        <v>4678185.31010208</v>
      </c>
      <c r="N28" s="14">
        <f t="shared" ref="N28" si="6">SUM(N6:N27)</f>
        <v>4629</v>
      </c>
      <c r="O28" s="14">
        <v>67918.399999999994</v>
      </c>
      <c r="P28" s="14">
        <f>SUM(P6:P27)</f>
        <v>4912095.3170284806</v>
      </c>
      <c r="Q28" s="14">
        <f>SUM(Q6:Q27)</f>
        <v>233909.99999999997</v>
      </c>
      <c r="R28" s="27"/>
    </row>
    <row r="29" spans="1:18" ht="18.75" hidden="1" x14ac:dyDescent="0.25">
      <c r="B29" s="8" t="s">
        <v>27</v>
      </c>
      <c r="C29" s="9"/>
      <c r="D29" s="9">
        <v>2875.7</v>
      </c>
      <c r="E29" s="9"/>
      <c r="F29" s="9"/>
      <c r="G29" s="10">
        <v>2777</v>
      </c>
      <c r="H29" s="9">
        <v>69395.7</v>
      </c>
      <c r="I29" s="9"/>
      <c r="J29" s="9"/>
      <c r="K29" s="9">
        <v>4789.2</v>
      </c>
      <c r="L29" s="9"/>
      <c r="M29" s="9"/>
      <c r="N29" s="10">
        <v>4704.7</v>
      </c>
      <c r="O29" s="11"/>
      <c r="P29" s="9"/>
      <c r="Q29" s="9"/>
    </row>
    <row r="30" spans="1:18" ht="19.5" hidden="1" thickBot="1" x14ac:dyDescent="0.3">
      <c r="B30" s="2" t="s">
        <v>2</v>
      </c>
      <c r="C30" s="3"/>
      <c r="D30" s="3">
        <f>D29-D28</f>
        <v>98.699999999999818</v>
      </c>
      <c r="E30" s="3"/>
      <c r="F30" s="3"/>
      <c r="G30" s="4">
        <f>G29-G28</f>
        <v>0</v>
      </c>
      <c r="H30" s="4"/>
      <c r="I30" s="4"/>
      <c r="J30" s="4"/>
      <c r="K30" s="3">
        <f t="shared" ref="K30" si="7">K29-K28</f>
        <v>160.19999999999982</v>
      </c>
      <c r="L30" s="3"/>
      <c r="M30" s="3"/>
      <c r="N30" s="4">
        <f>N29-N28</f>
        <v>75.699999999999818</v>
      </c>
      <c r="O30" s="4">
        <f t="shared" ref="O30" si="8">O29-O28</f>
        <v>-67918.399999999994</v>
      </c>
      <c r="P30" s="4"/>
      <c r="Q30" s="4"/>
    </row>
  </sheetData>
  <mergeCells count="16">
    <mergeCell ref="A2:A4"/>
    <mergeCell ref="B2:B4"/>
    <mergeCell ref="D3:E3"/>
    <mergeCell ref="F3:F4"/>
    <mergeCell ref="I3:I4"/>
    <mergeCell ref="B1:Q1"/>
    <mergeCell ref="P3:P4"/>
    <mergeCell ref="Q3:Q4"/>
    <mergeCell ref="K2:Q2"/>
    <mergeCell ref="M3:M4"/>
    <mergeCell ref="C2:C4"/>
    <mergeCell ref="D2:J2"/>
    <mergeCell ref="G3:H3"/>
    <mergeCell ref="K3:L3"/>
    <mergeCell ref="N3:O3"/>
    <mergeCell ref="J3:J4"/>
  </mergeCells>
  <pageMargins left="0.15748031496062992" right="0.15748031496062992" top="0.35433070866141736" bottom="0.15748031496062992" header="0.15748031496062992" footer="0.15748031496062992"/>
  <pageSetup paperSize="9" scale="53" firstPageNumber="2315" orientation="landscape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2019-10-18T09:38:05Z</dcterms:modified>
</cp:coreProperties>
</file>